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ssier serveur\Laurence\0_REV'L\1_PROJETS CLIENTS\41 - Client Lionel Feschet - CLT00031\01- ADMINISTRATIF\"/>
    </mc:Choice>
  </mc:AlternateContent>
  <xr:revisionPtr revIDLastSave="0" documentId="13_ncr:1_{4533CC6A-A76A-4B3A-BB0D-7532D5DC48FD}" xr6:coauthVersionLast="47" xr6:coauthVersionMax="47" xr10:uidLastSave="{00000000-0000-0000-0000-000000000000}"/>
  <bookViews>
    <workbookView xWindow="-120" yWindow="-120" windowWidth="29040" windowHeight="15840" xr2:uid="{FA3725F0-FF59-4621-9DF6-1A69BD11EDD0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G14" i="2"/>
  <c r="K4" i="2"/>
  <c r="E8" i="1"/>
  <c r="E9" i="1"/>
  <c r="D13" i="1"/>
  <c r="B13" i="2"/>
  <c r="F16" i="2"/>
  <c r="F3" i="2"/>
  <c r="D14" i="2"/>
  <c r="E5" i="2"/>
  <c r="H4" i="2"/>
  <c r="E3" i="2"/>
  <c r="O13" i="2"/>
  <c r="S4" i="2"/>
  <c r="P7" i="2" s="1"/>
  <c r="P4" i="2"/>
  <c r="O9" i="2"/>
  <c r="P9" i="2" l="1"/>
  <c r="E6" i="2" l="1"/>
  <c r="E7" i="2"/>
  <c r="E8" i="2"/>
  <c r="E9" i="2"/>
  <c r="E10" i="2"/>
  <c r="E11" i="2"/>
  <c r="F11" i="2" s="1"/>
  <c r="E12" i="2"/>
  <c r="E4" i="2"/>
  <c r="F9" i="2" l="1"/>
  <c r="F7" i="2"/>
  <c r="F14" i="2" s="1"/>
  <c r="E14" i="2"/>
  <c r="E7" i="1"/>
  <c r="E6" i="1"/>
  <c r="E22" i="1" l="1"/>
  <c r="E3" i="1" l="1"/>
  <c r="J7" i="2"/>
  <c r="J14" i="2" l="1"/>
  <c r="K14" i="2" s="1"/>
  <c r="K7" i="2"/>
</calcChain>
</file>

<file path=xl/sharedStrings.xml><?xml version="1.0" encoding="utf-8"?>
<sst xmlns="http://schemas.openxmlformats.org/spreadsheetml/2006/main" count="88" uniqueCount="66">
  <si>
    <t>nb H</t>
  </si>
  <si>
    <t>calcul tarif + realisation devis</t>
  </si>
  <si>
    <t>HEURES PASSEES</t>
  </si>
  <si>
    <t>RV découverte</t>
  </si>
  <si>
    <t>Tarif</t>
  </si>
  <si>
    <t>devis</t>
  </si>
  <si>
    <t>remise au propre</t>
  </si>
  <si>
    <t>CLIENTS FESCHET</t>
  </si>
  <si>
    <t>echanges tel M Feschet</t>
  </si>
  <si>
    <t>Remise au propre de l'existant depuis plans archi + BE structures</t>
  </si>
  <si>
    <t>rv pres en visio</t>
  </si>
  <si>
    <t>rv découverte en visio</t>
  </si>
  <si>
    <t>APS</t>
  </si>
  <si>
    <t>APD</t>
  </si>
  <si>
    <t>Esquisse</t>
  </si>
  <si>
    <t xml:space="preserve">coût projet estimé à : </t>
  </si>
  <si>
    <t>% aps</t>
  </si>
  <si>
    <t>%apd</t>
  </si>
  <si>
    <t>honoraires</t>
  </si>
  <si>
    <t>%esquisse</t>
  </si>
  <si>
    <t>40€ / m²</t>
  </si>
  <si>
    <t>196m²</t>
  </si>
  <si>
    <t xml:space="preserve">appropriation </t>
  </si>
  <si>
    <t>echange tel client</t>
  </si>
  <si>
    <t>10h</t>
  </si>
  <si>
    <t>12h35</t>
  </si>
  <si>
    <t>12h15</t>
  </si>
  <si>
    <t>10h20</t>
  </si>
  <si>
    <t>12h30</t>
  </si>
  <si>
    <t>14h15</t>
  </si>
  <si>
    <t>19h20</t>
  </si>
  <si>
    <t>Remise au propre de l'existant suite retours client</t>
  </si>
  <si>
    <t>11h45</t>
  </si>
  <si>
    <t>14h50</t>
  </si>
  <si>
    <t>18h20</t>
  </si>
  <si>
    <t>19h30</t>
  </si>
  <si>
    <t>15h15</t>
  </si>
  <si>
    <t>17h</t>
  </si>
  <si>
    <t>Esquisse conception</t>
  </si>
  <si>
    <t>17h10</t>
  </si>
  <si>
    <t>17h20</t>
  </si>
  <si>
    <t>17h40</t>
  </si>
  <si>
    <t>18h45</t>
  </si>
  <si>
    <t>12h45</t>
  </si>
  <si>
    <t>14h30</t>
  </si>
  <si>
    <t>16h25</t>
  </si>
  <si>
    <t>16h35</t>
  </si>
  <si>
    <t>18h</t>
  </si>
  <si>
    <t>17h35</t>
  </si>
  <si>
    <t>17h55</t>
  </si>
  <si>
    <t>10h15</t>
  </si>
  <si>
    <t>11h15</t>
  </si>
  <si>
    <t>12h10</t>
  </si>
  <si>
    <t>15h30</t>
  </si>
  <si>
    <t>18h15</t>
  </si>
  <si>
    <t>21h50</t>
  </si>
  <si>
    <t>14h25</t>
  </si>
  <si>
    <t>16h55</t>
  </si>
  <si>
    <t>17h05</t>
  </si>
  <si>
    <t>9h30</t>
  </si>
  <si>
    <t>Heures prev</t>
  </si>
  <si>
    <t>Heures réelles</t>
  </si>
  <si>
    <t>Tarif prev</t>
  </si>
  <si>
    <t>Tarif facturé devis</t>
  </si>
  <si>
    <t>RV presentation esquisse + maj + mail</t>
  </si>
  <si>
    <t>facturation + 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</si>
</sst>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0" fillId="0" borderId="0" xfId="0" applyNumberFormat="1"/>
    <xf numFmtId="164" fontId="1" fillId="0" borderId="0" xfId="0" applyNumberFormat="1" applyFont="1"/>
    <xf numFmtId="0" fontId="0" fillId="0" borderId="0" xfId="0" applyAlignment="1">
      <alignment horizontal="center" vertical="center"/>
    </xf>
    <xf numFmtId="6" fontId="0" fillId="0" borderId="0" xfId="0" applyNumberFormat="1"/>
    <xf numFmtId="17" fontId="0" fillId="0" borderId="0" xfId="0" applyNumberFormat="1"/>
    <xf numFmtId="164" fontId="1" fillId="0" borderId="0" xfId="0" applyNumberFormat="1" applyFont="1" applyAlignment="1">
      <alignment horizontal="center" vertical="center"/>
    </xf>
    <xf numFmtId="0" fontId="2" fillId="0" borderId="0" xfId="0" applyFont="1"/>
    <xf numFmtId="164" fontId="2" fillId="0" borderId="0" xfId="0" applyNumberFormat="1" applyFont="1"/>
    <xf numFmtId="9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F8FA-0792-4364-9280-EBEE42EB9978}">
  <dimension ref="A1:M31"/>
  <sheetViews>
    <sheetView tabSelected="1" workbookViewId="0">
      <selection activeCell="B28" sqref="B28"/>
    </sheetView>
  </sheetViews>
  <sheetFormatPr baseColWidth="10" defaultRowHeight="15" x14ac:dyDescent="0.25"/>
  <cols>
    <col min="2" max="2" width="59.42578125" customWidth="1"/>
    <col min="7" max="7" width="14.42578125" customWidth="1"/>
    <col min="8" max="8" width="11.5703125" customWidth="1"/>
  </cols>
  <sheetData>
    <row r="1" spans="1:11" x14ac:dyDescent="0.25">
      <c r="A1" t="s">
        <v>7</v>
      </c>
    </row>
    <row r="3" spans="1:11" x14ac:dyDescent="0.25">
      <c r="B3" s="14" t="s">
        <v>2</v>
      </c>
      <c r="C3" s="14"/>
      <c r="D3" s="14"/>
      <c r="E3" s="3">
        <f>SUM(E6:E31)</f>
        <v>57</v>
      </c>
      <c r="G3" s="14"/>
      <c r="H3" s="14"/>
      <c r="I3" s="14"/>
    </row>
    <row r="4" spans="1:11" x14ac:dyDescent="0.25">
      <c r="D4" t="s">
        <v>0</v>
      </c>
    </row>
    <row r="5" spans="1:11" x14ac:dyDescent="0.25">
      <c r="B5" t="s">
        <v>8</v>
      </c>
      <c r="C5" s="8">
        <v>45139</v>
      </c>
      <c r="D5">
        <v>1</v>
      </c>
    </row>
    <row r="6" spans="1:11" x14ac:dyDescent="0.25">
      <c r="B6" t="s">
        <v>3</v>
      </c>
      <c r="C6" s="1">
        <v>45203</v>
      </c>
      <c r="D6">
        <v>2.5</v>
      </c>
      <c r="E6" s="2">
        <f>D6</f>
        <v>2.5</v>
      </c>
      <c r="F6" s="7">
        <v>80</v>
      </c>
      <c r="H6" s="1"/>
    </row>
    <row r="7" spans="1:11" x14ac:dyDescent="0.25">
      <c r="B7" t="s">
        <v>1</v>
      </c>
      <c r="C7" s="1">
        <v>45208</v>
      </c>
      <c r="D7">
        <v>3</v>
      </c>
      <c r="E7" s="2">
        <f>D7</f>
        <v>3</v>
      </c>
    </row>
    <row r="8" spans="1:11" x14ac:dyDescent="0.25">
      <c r="B8" t="s">
        <v>23</v>
      </c>
      <c r="C8" s="1">
        <v>45200</v>
      </c>
      <c r="D8">
        <v>1</v>
      </c>
      <c r="E8" s="2">
        <f>D8</f>
        <v>1</v>
      </c>
    </row>
    <row r="9" spans="1:11" x14ac:dyDescent="0.25">
      <c r="B9" t="s">
        <v>9</v>
      </c>
      <c r="C9" s="1">
        <v>45225</v>
      </c>
      <c r="D9">
        <v>2.5</v>
      </c>
      <c r="E9" s="14">
        <f>SUM(D9:D14)</f>
        <v>22</v>
      </c>
      <c r="F9" t="s">
        <v>24</v>
      </c>
      <c r="G9" t="s">
        <v>25</v>
      </c>
    </row>
    <row r="10" spans="1:11" x14ac:dyDescent="0.25">
      <c r="B10" t="s">
        <v>9</v>
      </c>
      <c r="C10" s="1">
        <v>45226</v>
      </c>
      <c r="D10">
        <v>2.25</v>
      </c>
      <c r="E10" s="14"/>
      <c r="F10" t="s">
        <v>24</v>
      </c>
      <c r="G10" t="s">
        <v>26</v>
      </c>
    </row>
    <row r="11" spans="1:11" x14ac:dyDescent="0.25">
      <c r="B11" t="s">
        <v>9</v>
      </c>
      <c r="C11" s="1">
        <v>45229</v>
      </c>
      <c r="D11">
        <v>2</v>
      </c>
      <c r="E11" s="14"/>
    </row>
    <row r="12" spans="1:11" x14ac:dyDescent="0.25">
      <c r="B12" t="s">
        <v>9</v>
      </c>
      <c r="C12" s="1">
        <v>45230</v>
      </c>
      <c r="D12">
        <v>7.25</v>
      </c>
      <c r="E12" s="14"/>
      <c r="F12" t="s">
        <v>27</v>
      </c>
      <c r="G12" t="s">
        <v>28</v>
      </c>
      <c r="H12" t="s">
        <v>29</v>
      </c>
      <c r="I12" t="s">
        <v>30</v>
      </c>
    </row>
    <row r="13" spans="1:11" x14ac:dyDescent="0.25">
      <c r="B13" t="s">
        <v>31</v>
      </c>
      <c r="C13" s="1">
        <v>45233</v>
      </c>
      <c r="D13">
        <f>1.75+4.5</f>
        <v>6.25</v>
      </c>
      <c r="E13" s="14"/>
      <c r="F13" t="s">
        <v>24</v>
      </c>
      <c r="G13" t="s">
        <v>32</v>
      </c>
      <c r="H13" t="s">
        <v>33</v>
      </c>
      <c r="I13" t="s">
        <v>34</v>
      </c>
      <c r="J13" t="s">
        <v>35</v>
      </c>
    </row>
    <row r="14" spans="1:11" x14ac:dyDescent="0.25">
      <c r="B14" t="s">
        <v>31</v>
      </c>
      <c r="C14" s="1">
        <v>45238</v>
      </c>
      <c r="D14">
        <v>1.75</v>
      </c>
      <c r="E14" s="14"/>
      <c r="F14" t="s">
        <v>36</v>
      </c>
      <c r="G14" t="s">
        <v>37</v>
      </c>
    </row>
    <row r="15" spans="1:11" x14ac:dyDescent="0.25">
      <c r="B15" t="s">
        <v>38</v>
      </c>
      <c r="C15" s="1">
        <v>45238</v>
      </c>
      <c r="D15">
        <v>1.25</v>
      </c>
      <c r="E15" s="14">
        <f>SUM(D15:D21)</f>
        <v>25.75</v>
      </c>
      <c r="F15" t="s">
        <v>39</v>
      </c>
      <c r="G15" t="s">
        <v>40</v>
      </c>
      <c r="H15" t="s">
        <v>41</v>
      </c>
      <c r="I15" t="s">
        <v>42</v>
      </c>
    </row>
    <row r="16" spans="1:11" x14ac:dyDescent="0.25">
      <c r="B16" t="s">
        <v>38</v>
      </c>
      <c r="C16" s="1">
        <v>45245</v>
      </c>
      <c r="D16">
        <v>6</v>
      </c>
      <c r="E16" s="14"/>
      <c r="F16" t="s">
        <v>24</v>
      </c>
      <c r="G16" t="s">
        <v>43</v>
      </c>
      <c r="H16" t="s">
        <v>44</v>
      </c>
      <c r="I16" t="s">
        <v>45</v>
      </c>
      <c r="J16" t="s">
        <v>46</v>
      </c>
      <c r="K16" t="s">
        <v>47</v>
      </c>
    </row>
    <row r="17" spans="2:13" x14ac:dyDescent="0.25">
      <c r="B17" t="s">
        <v>38</v>
      </c>
      <c r="C17" s="1">
        <v>45246</v>
      </c>
      <c r="D17">
        <v>4.5</v>
      </c>
      <c r="E17" s="14"/>
      <c r="F17" t="s">
        <v>44</v>
      </c>
      <c r="G17" t="s">
        <v>48</v>
      </c>
      <c r="H17" t="s">
        <v>49</v>
      </c>
      <c r="I17" t="s">
        <v>34</v>
      </c>
    </row>
    <row r="18" spans="2:13" x14ac:dyDescent="0.25">
      <c r="B18" t="s">
        <v>38</v>
      </c>
      <c r="C18" s="1">
        <v>45247</v>
      </c>
      <c r="D18">
        <v>6.75</v>
      </c>
      <c r="E18" s="14"/>
      <c r="F18" t="s">
        <v>50</v>
      </c>
      <c r="G18" t="s">
        <v>51</v>
      </c>
      <c r="H18" t="s">
        <v>32</v>
      </c>
      <c r="I18" t="s">
        <v>52</v>
      </c>
      <c r="J18" t="s">
        <v>53</v>
      </c>
      <c r="K18" t="s">
        <v>54</v>
      </c>
      <c r="L18" t="s">
        <v>30</v>
      </c>
      <c r="M18" t="s">
        <v>55</v>
      </c>
    </row>
    <row r="19" spans="2:13" x14ac:dyDescent="0.25">
      <c r="B19" t="s">
        <v>38</v>
      </c>
      <c r="C19" s="1">
        <v>45251</v>
      </c>
      <c r="D19">
        <v>4.25</v>
      </c>
      <c r="E19" s="14"/>
      <c r="F19" t="s">
        <v>56</v>
      </c>
      <c r="G19" t="s">
        <v>57</v>
      </c>
      <c r="H19" t="s">
        <v>58</v>
      </c>
      <c r="I19" t="s">
        <v>42</v>
      </c>
    </row>
    <row r="20" spans="2:13" x14ac:dyDescent="0.25">
      <c r="B20" t="s">
        <v>38</v>
      </c>
      <c r="C20" s="1">
        <v>45252</v>
      </c>
      <c r="D20">
        <v>0.5</v>
      </c>
      <c r="E20" s="14"/>
      <c r="F20" t="s">
        <v>59</v>
      </c>
      <c r="G20" t="s">
        <v>24</v>
      </c>
    </row>
    <row r="21" spans="2:13" x14ac:dyDescent="0.25">
      <c r="B21" t="s">
        <v>38</v>
      </c>
      <c r="C21" s="1">
        <v>45258</v>
      </c>
      <c r="D21">
        <v>2.5</v>
      </c>
      <c r="E21" s="14"/>
    </row>
    <row r="22" spans="2:13" x14ac:dyDescent="0.25">
      <c r="B22" t="s">
        <v>64</v>
      </c>
      <c r="C22" s="1">
        <v>45259</v>
      </c>
      <c r="D22">
        <v>2.25</v>
      </c>
      <c r="E22" s="15">
        <f>SUM(D22:D31)</f>
        <v>2.75</v>
      </c>
    </row>
    <row r="23" spans="2:13" x14ac:dyDescent="0.25">
      <c r="B23" t="s">
        <v>65</v>
      </c>
      <c r="C23" s="1">
        <v>45264</v>
      </c>
      <c r="D23">
        <v>0.5</v>
      </c>
      <c r="E23" s="15"/>
    </row>
    <row r="24" spans="2:13" x14ac:dyDescent="0.25">
      <c r="C24" s="1"/>
      <c r="E24" s="15"/>
    </row>
    <row r="25" spans="2:13" x14ac:dyDescent="0.25">
      <c r="C25" s="1"/>
      <c r="E25" s="15"/>
    </row>
    <row r="26" spans="2:13" x14ac:dyDescent="0.25">
      <c r="C26" s="1"/>
      <c r="E26" s="15"/>
    </row>
    <row r="27" spans="2:13" x14ac:dyDescent="0.25">
      <c r="C27" s="1"/>
      <c r="E27" s="15"/>
    </row>
    <row r="28" spans="2:13" x14ac:dyDescent="0.25">
      <c r="C28" s="1"/>
      <c r="E28" s="15"/>
    </row>
    <row r="29" spans="2:13" x14ac:dyDescent="0.25">
      <c r="C29" s="1"/>
      <c r="E29" s="15"/>
    </row>
    <row r="30" spans="2:13" x14ac:dyDescent="0.25">
      <c r="C30" s="1"/>
      <c r="E30" s="15"/>
    </row>
    <row r="31" spans="2:13" x14ac:dyDescent="0.25">
      <c r="C31" s="1"/>
      <c r="E31" s="15"/>
    </row>
  </sheetData>
  <mergeCells count="5">
    <mergeCell ref="G3:I3"/>
    <mergeCell ref="B3:D3"/>
    <mergeCell ref="E22:E31"/>
    <mergeCell ref="E9:E14"/>
    <mergeCell ref="E15:E2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32168-2F75-4B76-8FB0-B0272F792BD9}">
  <dimension ref="B1:S18"/>
  <sheetViews>
    <sheetView workbookViewId="0">
      <selection activeCell="J9" sqref="J9"/>
    </sheetView>
  </sheetViews>
  <sheetFormatPr baseColWidth="10" defaultRowHeight="15" x14ac:dyDescent="0.25"/>
  <cols>
    <col min="3" max="3" width="28.5703125" customWidth="1"/>
    <col min="7" max="7" width="22.85546875" customWidth="1"/>
    <col min="10" max="10" width="14" customWidth="1"/>
  </cols>
  <sheetData>
    <row r="1" spans="2:19" x14ac:dyDescent="0.25">
      <c r="H1" s="4">
        <v>60</v>
      </c>
    </row>
    <row r="2" spans="2:19" x14ac:dyDescent="0.25">
      <c r="D2" t="s">
        <v>60</v>
      </c>
      <c r="E2" t="s">
        <v>62</v>
      </c>
      <c r="G2" t="s">
        <v>63</v>
      </c>
      <c r="J2" t="s">
        <v>61</v>
      </c>
      <c r="K2" t="s">
        <v>4</v>
      </c>
    </row>
    <row r="3" spans="2:19" x14ac:dyDescent="0.25">
      <c r="C3" t="s">
        <v>22</v>
      </c>
      <c r="D3">
        <v>3</v>
      </c>
      <c r="E3" s="4">
        <f>D3*$H$1</f>
        <v>180</v>
      </c>
      <c r="F3" s="16">
        <f>SUM(E6,E4)</f>
        <v>750</v>
      </c>
    </row>
    <row r="4" spans="2:19" x14ac:dyDescent="0.25">
      <c r="C4" t="s">
        <v>11</v>
      </c>
      <c r="D4">
        <v>2.5</v>
      </c>
      <c r="E4" s="4">
        <f>D4*$H$1</f>
        <v>150</v>
      </c>
      <c r="F4" s="16"/>
      <c r="G4" s="18">
        <v>500</v>
      </c>
      <c r="H4">
        <f>750/15.5</f>
        <v>48.387096774193552</v>
      </c>
      <c r="J4" s="18">
        <v>28.5</v>
      </c>
      <c r="K4" s="21">
        <f>G4/J4</f>
        <v>17.543859649122808</v>
      </c>
      <c r="M4" t="s">
        <v>15</v>
      </c>
      <c r="O4" s="7">
        <v>150000</v>
      </c>
      <c r="P4" s="7">
        <f>O4/1.2</f>
        <v>125000</v>
      </c>
      <c r="Q4" t="s">
        <v>18</v>
      </c>
      <c r="R4" s="12">
        <v>0.1</v>
      </c>
      <c r="S4" s="7">
        <f>R4*P4</f>
        <v>12500</v>
      </c>
    </row>
    <row r="5" spans="2:19" x14ac:dyDescent="0.25">
      <c r="B5">
        <v>750</v>
      </c>
      <c r="C5" t="s">
        <v>5</v>
      </c>
      <c r="D5" s="10">
        <v>3</v>
      </c>
      <c r="E5" s="11">
        <f t="shared" ref="E5:E12" si="0">D5*$H$1</f>
        <v>180</v>
      </c>
      <c r="F5" s="16"/>
      <c r="G5" s="18"/>
      <c r="J5" s="18"/>
      <c r="K5" s="21"/>
    </row>
    <row r="6" spans="2:19" x14ac:dyDescent="0.25">
      <c r="C6" t="s">
        <v>6</v>
      </c>
      <c r="D6">
        <v>10</v>
      </c>
      <c r="E6" s="4">
        <f t="shared" si="0"/>
        <v>600</v>
      </c>
      <c r="F6" s="16"/>
      <c r="G6" s="18"/>
      <c r="H6" s="6"/>
      <c r="J6" s="18"/>
      <c r="K6" s="21"/>
      <c r="M6" t="s">
        <v>6</v>
      </c>
    </row>
    <row r="7" spans="2:19" x14ac:dyDescent="0.25">
      <c r="B7">
        <v>1350</v>
      </c>
      <c r="C7" t="s">
        <v>14</v>
      </c>
      <c r="D7">
        <v>25</v>
      </c>
      <c r="E7" s="4">
        <f t="shared" si="0"/>
        <v>1500</v>
      </c>
      <c r="F7" s="21">
        <f>SUM(E7:E8)</f>
        <v>1650</v>
      </c>
      <c r="G7" s="18">
        <v>1500</v>
      </c>
      <c r="H7" s="18"/>
      <c r="J7" s="22">
        <f>Feuil1!E15+Feuil1!E22</f>
        <v>28.5</v>
      </c>
      <c r="K7" s="21">
        <f>G7/J7</f>
        <v>52.631578947368418</v>
      </c>
      <c r="M7" t="s">
        <v>19</v>
      </c>
      <c r="N7" s="17">
        <v>0.2</v>
      </c>
      <c r="P7" s="19">
        <f>N7*S4</f>
        <v>2500</v>
      </c>
    </row>
    <row r="8" spans="2:19" x14ac:dyDescent="0.25">
      <c r="C8" t="s">
        <v>10</v>
      </c>
      <c r="D8">
        <v>2.5</v>
      </c>
      <c r="E8" s="4">
        <f t="shared" si="0"/>
        <v>150</v>
      </c>
      <c r="F8" s="18"/>
      <c r="G8" s="18"/>
      <c r="H8" s="18"/>
      <c r="J8" s="22"/>
      <c r="K8" s="21"/>
      <c r="M8" t="s">
        <v>16</v>
      </c>
      <c r="N8" s="18"/>
      <c r="P8" s="19"/>
    </row>
    <row r="9" spans="2:19" x14ac:dyDescent="0.25">
      <c r="B9">
        <v>1350</v>
      </c>
      <c r="C9" t="s">
        <v>12</v>
      </c>
      <c r="D9" s="2">
        <v>25</v>
      </c>
      <c r="E9" s="4">
        <f t="shared" si="0"/>
        <v>1500</v>
      </c>
      <c r="F9" s="21">
        <f t="shared" ref="F9" si="1">SUM(E9:E10)</f>
        <v>1650</v>
      </c>
      <c r="G9" s="5"/>
      <c r="H9" s="4"/>
      <c r="K9" s="4"/>
      <c r="M9" t="s">
        <v>17</v>
      </c>
      <c r="N9" s="12">
        <v>0.2</v>
      </c>
      <c r="O9" t="str">
        <f>Q4</f>
        <v>honoraires</v>
      </c>
      <c r="P9" s="7">
        <f>N9*S4</f>
        <v>2500</v>
      </c>
    </row>
    <row r="10" spans="2:19" x14ac:dyDescent="0.25">
      <c r="C10" t="s">
        <v>10</v>
      </c>
      <c r="D10">
        <v>2.5</v>
      </c>
      <c r="E10" s="4">
        <f t="shared" si="0"/>
        <v>150</v>
      </c>
      <c r="F10" s="18"/>
      <c r="K10" s="4"/>
    </row>
    <row r="11" spans="2:19" x14ac:dyDescent="0.25">
      <c r="B11">
        <v>1950</v>
      </c>
      <c r="C11" t="s">
        <v>13</v>
      </c>
      <c r="D11">
        <v>32</v>
      </c>
      <c r="E11" s="4">
        <f t="shared" si="0"/>
        <v>1920</v>
      </c>
      <c r="F11" s="21">
        <f t="shared" ref="F11" si="2">SUM(E11:E12)</f>
        <v>2070</v>
      </c>
      <c r="K11" s="4"/>
    </row>
    <row r="12" spans="2:19" x14ac:dyDescent="0.25">
      <c r="C12" t="s">
        <v>10</v>
      </c>
      <c r="D12">
        <v>2.5</v>
      </c>
      <c r="E12" s="4">
        <f t="shared" si="0"/>
        <v>150</v>
      </c>
      <c r="F12" s="18"/>
      <c r="K12" s="4"/>
    </row>
    <row r="13" spans="2:19" x14ac:dyDescent="0.25">
      <c r="B13" s="13">
        <f>SUM(B5:B11)</f>
        <v>5400</v>
      </c>
      <c r="E13" s="4"/>
      <c r="K13" s="4"/>
      <c r="M13" t="s">
        <v>20</v>
      </c>
      <c r="N13" t="s">
        <v>21</v>
      </c>
      <c r="O13" s="7">
        <f>196*40</f>
        <v>7840</v>
      </c>
    </row>
    <row r="14" spans="2:19" x14ac:dyDescent="0.25">
      <c r="D14">
        <f>SUM(D6:D12,D4)</f>
        <v>102</v>
      </c>
      <c r="E14" s="9">
        <f>SUM(E4:E13)</f>
        <v>6300</v>
      </c>
      <c r="F14" s="9">
        <f>SUM(F3:F12)</f>
        <v>6120</v>
      </c>
      <c r="G14" s="2">
        <f>SUM(G4:G13)</f>
        <v>2000</v>
      </c>
      <c r="J14" s="2">
        <f>SUM(J4:J13)</f>
        <v>57</v>
      </c>
      <c r="K14" s="9">
        <f>G14/J14</f>
        <v>35.087719298245617</v>
      </c>
    </row>
    <row r="15" spans="2:19" x14ac:dyDescent="0.25">
      <c r="K15" s="4"/>
    </row>
    <row r="16" spans="2:19" x14ac:dyDescent="0.25">
      <c r="D16" s="20"/>
      <c r="E16" s="16"/>
      <c r="F16" s="4">
        <f>F14/197</f>
        <v>31.065989847715738</v>
      </c>
      <c r="K16" s="4"/>
    </row>
    <row r="17" spans="4:5" x14ac:dyDescent="0.25">
      <c r="D17" s="20"/>
      <c r="E17" s="20"/>
    </row>
    <row r="18" spans="4:5" x14ac:dyDescent="0.25">
      <c r="E18" s="4"/>
    </row>
  </sheetData>
  <mergeCells count="15">
    <mergeCell ref="F3:F6"/>
    <mergeCell ref="N7:N8"/>
    <mergeCell ref="P7:P8"/>
    <mergeCell ref="D16:D17"/>
    <mergeCell ref="E16:E17"/>
    <mergeCell ref="G7:G8"/>
    <mergeCell ref="H7:H8"/>
    <mergeCell ref="F7:F8"/>
    <mergeCell ref="F9:F10"/>
    <mergeCell ref="F11:F12"/>
    <mergeCell ref="G4:G6"/>
    <mergeCell ref="J4:J6"/>
    <mergeCell ref="J7:J8"/>
    <mergeCell ref="K4:K6"/>
    <mergeCell ref="K7:K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Dumont Laurence</dc:creator>
  <cp:lastModifiedBy>Laurence DUMONT</cp:lastModifiedBy>
  <dcterms:created xsi:type="dcterms:W3CDTF">2021-12-07T19:08:53Z</dcterms:created>
  <dcterms:modified xsi:type="dcterms:W3CDTF">2023-12-04T17:54:33Z</dcterms:modified>
</cp:coreProperties>
</file>